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rbechd\Documents\Richie Work Folder\ACEA &amp; NACE\FY 2018 Needs Assessment Revision\Rebuild Alabama\"/>
    </mc:Choice>
  </mc:AlternateContent>
  <bookViews>
    <workbookView xWindow="0" yWindow="0" windowWidth="20520" windowHeight="10508"/>
  </bookViews>
  <sheets>
    <sheet name="Sheet1" sheetId="1" r:id="rId1"/>
    <sheet name="Sheet2" sheetId="2" r:id="rId2"/>
  </sheets>
  <definedNames>
    <definedName name="_xlnm.Print_Area" localSheetId="0">Sheet1!$A$1:$R$30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Q10" i="1" l="1"/>
  <c r="U17" i="1"/>
  <c r="U21" i="1"/>
  <c r="U22" i="1"/>
  <c r="U23" i="1"/>
  <c r="U11" i="1"/>
  <c r="U12" i="1"/>
  <c r="U13" i="1"/>
  <c r="U14" i="1"/>
  <c r="U15" i="1"/>
  <c r="U16" i="1"/>
  <c r="U10" i="1"/>
  <c r="Q11" i="1"/>
  <c r="R11" i="1"/>
  <c r="Q12" i="1"/>
  <c r="R12" i="1"/>
  <c r="Q13" i="1"/>
  <c r="R13" i="1"/>
  <c r="Q14" i="1"/>
  <c r="R14" i="1"/>
  <c r="Q15" i="1"/>
  <c r="R15" i="1"/>
  <c r="Q16" i="1"/>
  <c r="R16" i="1"/>
  <c r="Q21" i="1"/>
  <c r="R21" i="1"/>
  <c r="Q22" i="1"/>
  <c r="R22" i="1"/>
  <c r="Q23" i="1"/>
  <c r="R23" i="1"/>
  <c r="R10" i="1"/>
  <c r="Q24" i="1" l="1"/>
  <c r="R24" i="1"/>
  <c r="U24" i="1"/>
  <c r="J24" i="1" s="1"/>
  <c r="M24" i="1" l="1"/>
  <c r="N24" i="1"/>
  <c r="L24" i="1" l="1"/>
</calcChain>
</file>

<file path=xl/sharedStrings.xml><?xml version="1.0" encoding="utf-8"?>
<sst xmlns="http://schemas.openxmlformats.org/spreadsheetml/2006/main" count="76" uniqueCount="55">
  <si>
    <t>Map Index</t>
  </si>
  <si>
    <t>Project No.</t>
  </si>
  <si>
    <t>Road Name/Number</t>
  </si>
  <si>
    <t>Begin</t>
  </si>
  <si>
    <t>Lat.</t>
  </si>
  <si>
    <t>Long.</t>
  </si>
  <si>
    <t>End</t>
  </si>
  <si>
    <t>Description of Work</t>
  </si>
  <si>
    <t>Project Length (miles)</t>
  </si>
  <si>
    <t>Brown St</t>
  </si>
  <si>
    <t>Brasfield Blvd</t>
  </si>
  <si>
    <t>Sunny Ln</t>
  </si>
  <si>
    <t>CRAF</t>
  </si>
  <si>
    <t>FAEF</t>
  </si>
  <si>
    <t>Total CTP Estimated Costs</t>
  </si>
  <si>
    <t>Resurfacing and Traffic Striping/Marking from Sunset Dr to SR-14</t>
  </si>
  <si>
    <t>Replacement of Bridge, BIN 010583 at Swift Creek</t>
  </si>
  <si>
    <t>Leveling and Base Failure Repair From CR-82 to CR-59</t>
  </si>
  <si>
    <t>FAEF Amount</t>
  </si>
  <si>
    <t>CRAF Amount</t>
  </si>
  <si>
    <t xml:space="preserve">Estimated Beginning Balance </t>
  </si>
  <si>
    <t>Estimated Annual Revenue</t>
  </si>
  <si>
    <t>Total CRAF/FAEF Remaining Estimated</t>
  </si>
  <si>
    <t>Estimated Amount Planned To Be Utilized Under Public Works</t>
  </si>
  <si>
    <t>Totals/Page Totals</t>
  </si>
  <si>
    <t>RA-ACP-01-05-2020</t>
  </si>
  <si>
    <t>Progress Way</t>
  </si>
  <si>
    <t>Resurfacing and Traffic Striping from Sunny Ln to Brown St</t>
  </si>
  <si>
    <t>Strip Patching and Base Work from Sunny Ln to Brown St</t>
  </si>
  <si>
    <t>Estimated Amount Planned To Be Utilized Under Competitive Bid</t>
  </si>
  <si>
    <t>Project Details</t>
  </si>
  <si>
    <t>Road Improvement Project</t>
  </si>
  <si>
    <t>Bridge Improvement Project</t>
  </si>
  <si>
    <t>X</t>
  </si>
  <si>
    <t>Resurfacing and Traffic Striping/Marking from CR-82 to CR-59</t>
  </si>
  <si>
    <t>Total Project Estimated Cost</t>
  </si>
  <si>
    <r>
      <t xml:space="preserve">FY </t>
    </r>
    <r>
      <rPr>
        <sz val="48"/>
        <color rgb="FFFF0000"/>
        <rFont val="Arial Narrow"/>
        <family val="2"/>
      </rPr>
      <t>2020</t>
    </r>
    <r>
      <rPr>
        <sz val="48"/>
        <color theme="1"/>
        <rFont val="Arial Narrow"/>
        <family val="2"/>
      </rPr>
      <t xml:space="preserve"> County Transportation Plan</t>
    </r>
  </si>
  <si>
    <r>
      <t xml:space="preserve">Date Approved by the </t>
    </r>
    <r>
      <rPr>
        <sz val="28"/>
        <color rgb="FFFF0000"/>
        <rFont val="Arial Narrow"/>
        <family val="2"/>
      </rPr>
      <t>Autauga</t>
    </r>
    <r>
      <rPr>
        <sz val="28"/>
        <color theme="1"/>
        <rFont val="Arial Narrow"/>
        <family val="2"/>
      </rPr>
      <t xml:space="preserve"> County Commission: </t>
    </r>
    <r>
      <rPr>
        <sz val="28"/>
        <color rgb="FFFF0000"/>
        <rFont val="Arial Narrow"/>
        <family val="2"/>
      </rPr>
      <t>August 15, 2019</t>
    </r>
  </si>
  <si>
    <t>Remarks</t>
  </si>
  <si>
    <t>N/A</t>
  </si>
  <si>
    <t>Total Miles Addressed by CTP                                                (Total Mileage Does Not Include Bridge Projects)</t>
  </si>
  <si>
    <r>
      <rPr>
        <sz val="36"/>
        <color rgb="FFFF0000"/>
        <rFont val="Arial Narrow"/>
        <family val="2"/>
      </rPr>
      <t>Autauga</t>
    </r>
    <r>
      <rPr>
        <sz val="36"/>
        <color theme="1"/>
        <rFont val="Arial Narrow"/>
        <family val="2"/>
      </rPr>
      <t xml:space="preserve"> County</t>
    </r>
  </si>
  <si>
    <t>Project Length (miles) (This column is used for calculations only and should not be included in the printed document)</t>
  </si>
  <si>
    <t>CTP Plan 6/06/2019</t>
  </si>
  <si>
    <t>RA-ACP 01-01-2020</t>
  </si>
  <si>
    <t>RA-ACP 01-02-2020</t>
  </si>
  <si>
    <t>RA-ACP 01-03-2020</t>
  </si>
  <si>
    <t>RA-ACP 01-04-2020</t>
  </si>
  <si>
    <t>Note: Any amendments to the CTP shall follow the same guidelines and procedures as the original approval process.</t>
  </si>
  <si>
    <t>Map 2, RA-ACP 01-02-2020 is a Federal Aid Project that will Utilize $800,000 of Federal Aid Funds and $200,000 FAEF</t>
  </si>
  <si>
    <t>The remaining estimated balance of CRAF will be carried over for projects in next fiscal year's CTP.</t>
  </si>
  <si>
    <r>
      <t xml:space="preserve">Date Amended by the </t>
    </r>
    <r>
      <rPr>
        <sz val="16"/>
        <color rgb="FFFF0000"/>
        <rFont val="Arial Narrow"/>
        <family val="2"/>
      </rPr>
      <t>Autauga</t>
    </r>
    <r>
      <rPr>
        <sz val="16"/>
        <color theme="1"/>
        <rFont val="Arial Narrow"/>
        <family val="2"/>
      </rPr>
      <t xml:space="preserve"> County Commission: </t>
    </r>
    <r>
      <rPr>
        <sz val="16"/>
        <color rgb="FFFF0000"/>
        <rFont val="Arial Narrow"/>
        <family val="2"/>
      </rPr>
      <t xml:space="preserve">                 (If Applicable)</t>
    </r>
  </si>
  <si>
    <t>Amount Expended exempt from Competitive and/ or Public Works Contracts</t>
  </si>
  <si>
    <t>Rebuild Funds Received from Municipalities through MOUs</t>
  </si>
  <si>
    <r>
      <rPr>
        <b/>
        <sz val="12"/>
        <color theme="1"/>
        <rFont val="Arial Narrow"/>
        <family val="2"/>
      </rPr>
      <t xml:space="preserve">County Rebuild Alabama Funds or Federal Aid Exchange Funds     </t>
    </r>
    <r>
      <rPr>
        <sz val="12"/>
        <color theme="1"/>
        <rFont val="Arial Narrow"/>
        <family val="2"/>
      </rPr>
      <t xml:space="preserve">                      (List fund type separately for projects involving both CRAFs and FAEFs)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</si>
</sst>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Times New Roman"/>
      <family val="1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6"/>
      <color theme="1"/>
      <name val="Arial Narrow"/>
      <family val="2"/>
    </font>
    <font>
      <sz val="28"/>
      <color theme="1"/>
      <name val="Arial Narrow"/>
      <family val="2"/>
    </font>
    <font>
      <sz val="36"/>
      <color theme="1"/>
      <name val="Arial Narrow"/>
      <family val="2"/>
    </font>
    <font>
      <sz val="36"/>
      <color rgb="FFFF0000"/>
      <name val="Arial Narrow"/>
      <family val="2"/>
    </font>
    <font>
      <sz val="48"/>
      <color theme="1"/>
      <name val="Arial Narrow"/>
      <family val="2"/>
    </font>
    <font>
      <sz val="48"/>
      <color rgb="FFFF0000"/>
      <name val="Arial Narrow"/>
      <family val="2"/>
    </font>
    <font>
      <sz val="28"/>
      <color rgb="FFFF0000"/>
      <name val="Arial Narrow"/>
      <family val="2"/>
    </font>
    <font>
      <i/>
      <sz val="11"/>
      <color theme="1"/>
      <name val="Arial Narrow"/>
      <family val="2"/>
    </font>
    <font>
      <sz val="16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4" borderId="15" xfId="0" applyFont="1" applyFill="1" applyBorder="1" applyAlignment="1" applyProtection="1">
      <alignment vertical="center" wrapText="1"/>
    </xf>
    <xf numFmtId="0" fontId="2" fillId="4" borderId="16" xfId="0" applyFont="1" applyFill="1" applyBorder="1" applyAlignment="1" applyProtection="1">
      <alignment vertical="center" wrapText="1"/>
    </xf>
    <xf numFmtId="0" fontId="2" fillId="4" borderId="17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65" fontId="2" fillId="0" borderId="12" xfId="0" applyNumberFormat="1" applyFont="1" applyBorder="1" applyAlignment="1" applyProtection="1">
      <alignment horizontal="center" vertical="center"/>
      <protection locked="0"/>
    </xf>
    <xf numFmtId="164" fontId="4" fillId="0" borderId="12" xfId="0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1" fillId="0" borderId="0" xfId="0" applyFont="1"/>
    <xf numFmtId="0" fontId="5" fillId="0" borderId="0" xfId="0" applyFont="1"/>
    <xf numFmtId="0" fontId="4" fillId="0" borderId="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</xf>
    <xf numFmtId="7" fontId="2" fillId="0" borderId="6" xfId="1" applyNumberFormat="1" applyFont="1" applyBorder="1" applyAlignment="1" applyProtection="1">
      <alignment horizontal="center" vertical="center"/>
    </xf>
    <xf numFmtId="7" fontId="2" fillId="0" borderId="7" xfId="1" applyNumberFormat="1" applyFont="1" applyBorder="1" applyAlignment="1" applyProtection="1">
      <alignment horizontal="center" vertical="center"/>
    </xf>
    <xf numFmtId="7" fontId="2" fillId="2" borderId="1" xfId="1" applyNumberFormat="1" applyFont="1" applyFill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 textRotation="90" wrapText="1"/>
    </xf>
    <xf numFmtId="0" fontId="4" fillId="0" borderId="25" xfId="0" applyFont="1" applyBorder="1" applyAlignment="1" applyProtection="1">
      <alignment horizontal="center" vertical="center" wrapText="1"/>
    </xf>
    <xf numFmtId="2" fontId="2" fillId="5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7" fontId="2" fillId="0" borderId="0" xfId="1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2" fillId="5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7" fontId="2" fillId="0" borderId="13" xfId="1" applyNumberFormat="1" applyFont="1" applyBorder="1" applyAlignment="1" applyProtection="1">
      <alignment horizontal="center" vertical="center" wrapText="1"/>
      <protection locked="0"/>
    </xf>
    <xf numFmtId="7" fontId="2" fillId="0" borderId="14" xfId="1" applyNumberFormat="1" applyFont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vertical="center" wrapText="1"/>
    </xf>
    <xf numFmtId="0" fontId="1" fillId="4" borderId="23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0" fontId="2" fillId="4" borderId="31" xfId="0" applyFont="1" applyFill="1" applyBorder="1" applyAlignment="1" applyProtection="1">
      <alignment vertical="center" wrapText="1"/>
    </xf>
    <xf numFmtId="0" fontId="4" fillId="4" borderId="32" xfId="0" applyFont="1" applyFill="1" applyBorder="1" applyAlignment="1" applyProtection="1">
      <alignment vertical="center" wrapText="1"/>
    </xf>
    <xf numFmtId="7" fontId="2" fillId="0" borderId="25" xfId="1" applyNumberFormat="1" applyFont="1" applyBorder="1" applyAlignment="1" applyProtection="1">
      <alignment horizontal="center" vertical="center" wrapText="1"/>
      <protection locked="0"/>
    </xf>
    <xf numFmtId="7" fontId="2" fillId="0" borderId="33" xfId="1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left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23" xfId="0" applyFont="1" applyBorder="1" applyAlignment="1" applyProtection="1">
      <alignment horizontal="left"/>
      <protection locked="0"/>
    </xf>
    <xf numFmtId="0" fontId="2" fillId="0" borderId="19" xfId="0" applyFont="1" applyFill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844550</xdr:colOff>
      <xdr:row>0</xdr:row>
      <xdr:rowOff>228600</xdr:rowOff>
    </xdr:from>
    <xdr:ext cx="1816100" cy="1663700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76450" y="228600"/>
          <a:ext cx="1816100" cy="1663700"/>
        </a:xfrm>
        <a:prstGeom prst="rect">
          <a:avLst/>
        </a:prstGeom>
      </xdr:spPr>
    </xdr:pic>
    <xdr:clientData/>
  </xdr:oneCellAnchor>
  <xdr:oneCellAnchor>
    <xdr:from>
      <xdr:col>0</xdr:col>
      <xdr:colOff>273050</xdr:colOff>
      <xdr:row>0</xdr:row>
      <xdr:rowOff>254000</xdr:rowOff>
    </xdr:from>
    <xdr:ext cx="1784350" cy="1645119"/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" y="254000"/>
          <a:ext cx="1784350" cy="16451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tabSelected="1" zoomScale="75" zoomScaleNormal="75" workbookViewId="0">
      <selection activeCell="P7" sqref="P7"/>
    </sheetView>
  </sheetViews>
  <sheetFormatPr defaultRowHeight="14.25" x14ac:dyDescent="0.45"/>
  <cols>
    <col min="1" max="1" width="6" style="21" bestFit="1" customWidth="1"/>
    <col min="2" max="2" width="17.265625" style="21" bestFit="1" customWidth="1"/>
    <col min="3" max="3" width="15.3984375" style="21" customWidth="1"/>
    <col min="4" max="9" width="8.265625" style="21" customWidth="1"/>
    <col min="10" max="10" width="10.1328125" style="21" customWidth="1"/>
    <col min="11" max="11" width="24.86328125" style="21" customWidth="1"/>
    <col min="12" max="12" width="14.265625" style="22" bestFit="1" customWidth="1"/>
    <col min="13" max="15" width="15.86328125" style="21" customWidth="1"/>
    <col min="16" max="16" width="25.59765625" style="21" customWidth="1"/>
    <col min="17" max="18" width="20.59765625" style="21" customWidth="1"/>
    <col min="21" max="21" width="12.59765625" customWidth="1"/>
  </cols>
  <sheetData>
    <row r="1" spans="1:21" ht="58.9" x14ac:dyDescent="1.4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21" ht="60" customHeight="1" x14ac:dyDescent="0.45">
      <c r="A2" s="61" t="s">
        <v>41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21" s="1" customFormat="1" ht="34.5" x14ac:dyDescent="0.45">
      <c r="A3" s="62" t="s">
        <v>37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U3" s="38"/>
    </row>
    <row r="4" spans="1:21" s="1" customFormat="1" ht="34.5" customHeight="1" thickBot="1" x14ac:dyDescent="0.5">
      <c r="A4" s="72" t="s">
        <v>51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U4" s="38"/>
    </row>
    <row r="5" spans="1:21" s="1" customFormat="1" ht="20.25" customHeight="1" x14ac:dyDescent="0.45">
      <c r="A5" s="55" t="s">
        <v>0</v>
      </c>
      <c r="B5" s="57" t="s">
        <v>1</v>
      </c>
      <c r="C5" s="59" t="s">
        <v>2</v>
      </c>
      <c r="D5" s="59" t="s">
        <v>3</v>
      </c>
      <c r="E5" s="59"/>
      <c r="F5" s="63" t="s">
        <v>6</v>
      </c>
      <c r="G5" s="63"/>
      <c r="H5" s="64" t="s">
        <v>30</v>
      </c>
      <c r="I5" s="65"/>
      <c r="J5" s="65"/>
      <c r="K5" s="66"/>
      <c r="L5" s="59" t="s">
        <v>35</v>
      </c>
      <c r="M5" s="59" t="s">
        <v>29</v>
      </c>
      <c r="N5" s="59" t="s">
        <v>23</v>
      </c>
      <c r="O5" s="67" t="s">
        <v>52</v>
      </c>
      <c r="P5" s="83" t="s">
        <v>54</v>
      </c>
      <c r="Q5" s="59" t="s">
        <v>19</v>
      </c>
      <c r="R5" s="81" t="s">
        <v>18</v>
      </c>
      <c r="U5" s="38"/>
    </row>
    <row r="6" spans="1:21" s="1" customFormat="1" ht="100.15" customHeight="1" thickBot="1" x14ac:dyDescent="0.5">
      <c r="A6" s="56"/>
      <c r="B6" s="58"/>
      <c r="C6" s="60"/>
      <c r="D6" s="23" t="s">
        <v>4</v>
      </c>
      <c r="E6" s="23" t="s">
        <v>5</v>
      </c>
      <c r="F6" s="23" t="s">
        <v>4</v>
      </c>
      <c r="G6" s="23" t="s">
        <v>5</v>
      </c>
      <c r="H6" s="35" t="s">
        <v>31</v>
      </c>
      <c r="I6" s="35" t="s">
        <v>32</v>
      </c>
      <c r="J6" s="36" t="s">
        <v>8</v>
      </c>
      <c r="K6" s="36" t="s">
        <v>7</v>
      </c>
      <c r="L6" s="60"/>
      <c r="M6" s="60"/>
      <c r="N6" s="60"/>
      <c r="O6" s="68"/>
      <c r="P6" s="84"/>
      <c r="Q6" s="60"/>
      <c r="R6" s="82"/>
      <c r="U6" s="70" t="s">
        <v>42</v>
      </c>
    </row>
    <row r="7" spans="1:21" s="1" customFormat="1" ht="44.25" customHeight="1" thickTop="1" thickBot="1" x14ac:dyDescent="0.5">
      <c r="A7" s="3"/>
      <c r="B7" s="26"/>
      <c r="C7" s="4"/>
      <c r="D7" s="4"/>
      <c r="E7" s="4"/>
      <c r="F7" s="4"/>
      <c r="G7" s="4"/>
      <c r="H7" s="4"/>
      <c r="I7" s="4"/>
      <c r="J7" s="5"/>
      <c r="K7" s="6" t="s">
        <v>20</v>
      </c>
      <c r="L7" s="7"/>
      <c r="M7" s="4"/>
      <c r="N7" s="4"/>
      <c r="O7" s="4"/>
      <c r="P7" s="5"/>
      <c r="Q7" s="45">
        <v>0</v>
      </c>
      <c r="R7" s="46">
        <v>0</v>
      </c>
      <c r="U7" s="70"/>
    </row>
    <row r="8" spans="1:21" s="1" customFormat="1" ht="44.25" customHeight="1" thickTop="1" thickBot="1" x14ac:dyDescent="0.5">
      <c r="A8" s="3"/>
      <c r="B8" s="26"/>
      <c r="C8" s="4"/>
      <c r="D8" s="4"/>
      <c r="E8" s="4"/>
      <c r="F8" s="4"/>
      <c r="G8" s="4"/>
      <c r="H8" s="4"/>
      <c r="I8" s="4"/>
      <c r="J8" s="5"/>
      <c r="K8" s="6" t="s">
        <v>21</v>
      </c>
      <c r="L8" s="7"/>
      <c r="M8" s="4"/>
      <c r="N8" s="4"/>
      <c r="O8" s="4"/>
      <c r="P8" s="5"/>
      <c r="Q8" s="45">
        <v>800000</v>
      </c>
      <c r="R8" s="46">
        <v>400000</v>
      </c>
      <c r="U8" s="71"/>
    </row>
    <row r="9" spans="1:21" s="1" customFormat="1" ht="44.25" customHeight="1" thickTop="1" x14ac:dyDescent="0.45">
      <c r="A9" s="48"/>
      <c r="B9" s="49"/>
      <c r="C9" s="50"/>
      <c r="D9" s="50"/>
      <c r="E9" s="50"/>
      <c r="F9" s="50"/>
      <c r="G9" s="50"/>
      <c r="H9" s="50"/>
      <c r="I9" s="50"/>
      <c r="J9" s="51"/>
      <c r="K9" s="6" t="s">
        <v>53</v>
      </c>
      <c r="L9" s="52"/>
      <c r="M9" s="50"/>
      <c r="N9" s="50"/>
      <c r="O9" s="50"/>
      <c r="P9" s="51"/>
      <c r="Q9" s="53">
        <v>0</v>
      </c>
      <c r="R9" s="54">
        <v>0</v>
      </c>
      <c r="U9" s="47"/>
    </row>
    <row r="10" spans="1:21" s="2" customFormat="1" ht="44.25" customHeight="1" x14ac:dyDescent="0.45">
      <c r="A10" s="8">
        <v>1</v>
      </c>
      <c r="B10" s="27" t="s">
        <v>44</v>
      </c>
      <c r="C10" s="9" t="s">
        <v>9</v>
      </c>
      <c r="D10" s="10">
        <v>32.57</v>
      </c>
      <c r="E10" s="10">
        <v>86.4</v>
      </c>
      <c r="F10" s="10">
        <v>33.4</v>
      </c>
      <c r="G10" s="10">
        <v>86.6</v>
      </c>
      <c r="H10" s="10" t="s">
        <v>33</v>
      </c>
      <c r="I10" s="10"/>
      <c r="J10" s="29">
        <v>3.1</v>
      </c>
      <c r="K10" s="43" t="s">
        <v>15</v>
      </c>
      <c r="L10" s="11">
        <v>250000</v>
      </c>
      <c r="M10" s="12"/>
      <c r="N10" s="12">
        <v>250000</v>
      </c>
      <c r="O10" s="12"/>
      <c r="P10" s="9" t="s">
        <v>12</v>
      </c>
      <c r="Q10" s="32">
        <f>IF(P10="CRAF",(M10+N10),"")</f>
        <v>250000</v>
      </c>
      <c r="R10" s="33" t="str">
        <f>IF(P10="FAEF", (M10+N10), "")</f>
        <v/>
      </c>
      <c r="U10" s="37">
        <f>+IF(H10="X",J10,"0")</f>
        <v>3.1</v>
      </c>
    </row>
    <row r="11" spans="1:21" s="2" customFormat="1" ht="44.25" customHeight="1" x14ac:dyDescent="0.45">
      <c r="A11" s="8">
        <v>2</v>
      </c>
      <c r="B11" s="27" t="s">
        <v>45</v>
      </c>
      <c r="C11" s="9" t="s">
        <v>10</v>
      </c>
      <c r="D11" s="10">
        <v>33.564500000000002</v>
      </c>
      <c r="E11" s="10">
        <v>86.654399999999995</v>
      </c>
      <c r="F11" s="10">
        <v>33.564500000000002</v>
      </c>
      <c r="G11" s="10">
        <v>86.654399999999995</v>
      </c>
      <c r="H11" s="10"/>
      <c r="I11" s="10" t="s">
        <v>33</v>
      </c>
      <c r="J11" s="29">
        <v>0.1</v>
      </c>
      <c r="K11" s="43" t="s">
        <v>16</v>
      </c>
      <c r="L11" s="11">
        <v>200000</v>
      </c>
      <c r="M11" s="12"/>
      <c r="N11" s="12">
        <v>200000</v>
      </c>
      <c r="O11" s="12"/>
      <c r="P11" s="9" t="s">
        <v>13</v>
      </c>
      <c r="Q11" s="32" t="str">
        <f t="shared" ref="Q11:Q23" si="0">IF(P11="CRAF", (M11+N11), "")</f>
        <v/>
      </c>
      <c r="R11" s="33">
        <f t="shared" ref="R11:R23" si="1">IF(P11="FAEF", (M11+N11), "")</f>
        <v>200000</v>
      </c>
      <c r="U11" s="37" t="str">
        <f t="shared" ref="U11:U23" si="2">+IF(H11="X",J11,"0")</f>
        <v>0</v>
      </c>
    </row>
    <row r="12" spans="1:21" s="2" customFormat="1" ht="44.25" customHeight="1" x14ac:dyDescent="0.45">
      <c r="A12" s="8">
        <v>3</v>
      </c>
      <c r="B12" s="27" t="s">
        <v>46</v>
      </c>
      <c r="C12" s="9" t="s">
        <v>11</v>
      </c>
      <c r="D12" s="10">
        <v>32.49</v>
      </c>
      <c r="E12" s="10">
        <v>86.355000000000004</v>
      </c>
      <c r="F12" s="10">
        <v>33.5</v>
      </c>
      <c r="G12" s="10">
        <v>86.435000000000002</v>
      </c>
      <c r="H12" s="10" t="s">
        <v>33</v>
      </c>
      <c r="I12" s="10"/>
      <c r="J12" s="29">
        <v>1</v>
      </c>
      <c r="K12" s="43" t="s">
        <v>17</v>
      </c>
      <c r="L12" s="11">
        <v>65000</v>
      </c>
      <c r="M12" s="12">
        <v>65000</v>
      </c>
      <c r="N12" s="12"/>
      <c r="O12" s="12"/>
      <c r="P12" s="9" t="s">
        <v>12</v>
      </c>
      <c r="Q12" s="32">
        <f t="shared" si="0"/>
        <v>65000</v>
      </c>
      <c r="R12" s="33" t="str">
        <f t="shared" si="1"/>
        <v/>
      </c>
      <c r="U12" s="37">
        <f t="shared" si="2"/>
        <v>1</v>
      </c>
    </row>
    <row r="13" spans="1:21" s="2" customFormat="1" ht="44.25" customHeight="1" x14ac:dyDescent="0.45">
      <c r="A13" s="8">
        <v>3</v>
      </c>
      <c r="B13" s="27" t="s">
        <v>47</v>
      </c>
      <c r="C13" s="9" t="s">
        <v>11</v>
      </c>
      <c r="D13" s="10">
        <v>32.49</v>
      </c>
      <c r="E13" s="10">
        <v>86.355000000000004</v>
      </c>
      <c r="F13" s="10">
        <v>33.5</v>
      </c>
      <c r="G13" s="10">
        <v>86.435000000000002</v>
      </c>
      <c r="H13" s="10" t="s">
        <v>33</v>
      </c>
      <c r="I13" s="10"/>
      <c r="J13" s="29" t="s">
        <v>39</v>
      </c>
      <c r="K13" s="43" t="s">
        <v>34</v>
      </c>
      <c r="L13" s="11">
        <v>125000</v>
      </c>
      <c r="M13" s="12"/>
      <c r="N13" s="12">
        <v>125000</v>
      </c>
      <c r="O13" s="12"/>
      <c r="P13" s="9" t="s">
        <v>12</v>
      </c>
      <c r="Q13" s="32">
        <f t="shared" si="0"/>
        <v>125000</v>
      </c>
      <c r="R13" s="33" t="str">
        <f t="shared" si="1"/>
        <v/>
      </c>
      <c r="U13" s="37" t="str">
        <f t="shared" si="2"/>
        <v>N/A</v>
      </c>
    </row>
    <row r="14" spans="1:21" s="2" customFormat="1" ht="44.25" customHeight="1" x14ac:dyDescent="0.45">
      <c r="A14" s="8">
        <v>4</v>
      </c>
      <c r="B14" s="27" t="s">
        <v>25</v>
      </c>
      <c r="C14" s="9" t="s">
        <v>26</v>
      </c>
      <c r="D14" s="10">
        <v>33.478000000000002</v>
      </c>
      <c r="E14" s="10">
        <v>86.252499999999998</v>
      </c>
      <c r="F14" s="10">
        <v>33.494999999999997</v>
      </c>
      <c r="G14" s="10">
        <v>86.253</v>
      </c>
      <c r="H14" s="10" t="s">
        <v>33</v>
      </c>
      <c r="I14" s="10"/>
      <c r="J14" s="29">
        <v>3</v>
      </c>
      <c r="K14" s="43" t="s">
        <v>27</v>
      </c>
      <c r="L14" s="11">
        <v>200000</v>
      </c>
      <c r="M14" s="12"/>
      <c r="N14" s="12">
        <v>200000</v>
      </c>
      <c r="O14" s="12"/>
      <c r="P14" s="9" t="s">
        <v>13</v>
      </c>
      <c r="Q14" s="32" t="str">
        <f t="shared" si="0"/>
        <v/>
      </c>
      <c r="R14" s="33">
        <f t="shared" si="1"/>
        <v>200000</v>
      </c>
      <c r="U14" s="37">
        <f t="shared" si="2"/>
        <v>3</v>
      </c>
    </row>
    <row r="15" spans="1:21" s="2" customFormat="1" ht="44.25" customHeight="1" x14ac:dyDescent="0.45">
      <c r="A15" s="8">
        <v>4</v>
      </c>
      <c r="B15" s="27" t="s">
        <v>25</v>
      </c>
      <c r="C15" s="9" t="s">
        <v>26</v>
      </c>
      <c r="D15" s="10">
        <v>33.478000000000002</v>
      </c>
      <c r="E15" s="10">
        <v>86.252499999999998</v>
      </c>
      <c r="F15" s="10">
        <v>33.494999999999997</v>
      </c>
      <c r="G15" s="10">
        <v>86.253</v>
      </c>
      <c r="H15" s="10" t="s">
        <v>33</v>
      </c>
      <c r="I15" s="10"/>
      <c r="J15" s="29" t="s">
        <v>39</v>
      </c>
      <c r="K15" s="43" t="s">
        <v>28</v>
      </c>
      <c r="L15" s="11">
        <v>50000</v>
      </c>
      <c r="M15" s="12">
        <v>50000</v>
      </c>
      <c r="N15" s="12"/>
      <c r="O15" s="12"/>
      <c r="P15" s="9" t="s">
        <v>12</v>
      </c>
      <c r="Q15" s="32">
        <f t="shared" si="0"/>
        <v>50000</v>
      </c>
      <c r="R15" s="33" t="str">
        <f t="shared" si="1"/>
        <v/>
      </c>
      <c r="U15" s="37" t="str">
        <f t="shared" si="2"/>
        <v>N/A</v>
      </c>
    </row>
    <row r="16" spans="1:21" s="2" customFormat="1" ht="44.25" customHeight="1" x14ac:dyDescent="0.45">
      <c r="A16" s="8">
        <v>4</v>
      </c>
      <c r="B16" s="27" t="s">
        <v>25</v>
      </c>
      <c r="C16" s="9" t="s">
        <v>26</v>
      </c>
      <c r="D16" s="10">
        <v>33.478000000000002</v>
      </c>
      <c r="E16" s="10">
        <v>86.252499999999998</v>
      </c>
      <c r="F16" s="10">
        <v>33.494999999999997</v>
      </c>
      <c r="G16" s="10">
        <v>86.253</v>
      </c>
      <c r="H16" s="10" t="s">
        <v>33</v>
      </c>
      <c r="I16" s="10"/>
      <c r="J16" s="29" t="s">
        <v>39</v>
      </c>
      <c r="K16" s="43" t="s">
        <v>27</v>
      </c>
      <c r="L16" s="11">
        <v>200000</v>
      </c>
      <c r="M16" s="12"/>
      <c r="N16" s="12">
        <v>200000</v>
      </c>
      <c r="O16" s="12"/>
      <c r="P16" s="9" t="s">
        <v>12</v>
      </c>
      <c r="Q16" s="32">
        <f t="shared" si="0"/>
        <v>200000</v>
      </c>
      <c r="R16" s="33" t="str">
        <f t="shared" si="1"/>
        <v/>
      </c>
      <c r="U16" s="37" t="str">
        <f t="shared" si="2"/>
        <v>N/A</v>
      </c>
    </row>
    <row r="17" spans="1:21" s="2" customFormat="1" ht="44.25" customHeight="1" x14ac:dyDescent="0.45">
      <c r="A17" s="8"/>
      <c r="B17" s="27"/>
      <c r="C17" s="9"/>
      <c r="D17" s="10"/>
      <c r="E17" s="10"/>
      <c r="F17" s="10"/>
      <c r="G17" s="10"/>
      <c r="H17" s="10"/>
      <c r="I17" s="10"/>
      <c r="J17" s="29"/>
      <c r="K17" s="43"/>
      <c r="L17" s="11"/>
      <c r="M17" s="12"/>
      <c r="N17" s="12"/>
      <c r="O17" s="12"/>
      <c r="P17" s="9"/>
      <c r="Q17" s="32"/>
      <c r="R17" s="33"/>
      <c r="U17" s="37" t="str">
        <f t="shared" si="2"/>
        <v>0</v>
      </c>
    </row>
    <row r="18" spans="1:21" s="2" customFormat="1" ht="44.25" customHeight="1" x14ac:dyDescent="0.45">
      <c r="A18" s="8"/>
      <c r="B18" s="27"/>
      <c r="C18" s="9"/>
      <c r="D18" s="10"/>
      <c r="E18" s="10"/>
      <c r="F18" s="10"/>
      <c r="G18" s="10"/>
      <c r="H18" s="10"/>
      <c r="I18" s="10"/>
      <c r="J18" s="29"/>
      <c r="K18" s="43"/>
      <c r="L18" s="11"/>
      <c r="M18" s="12"/>
      <c r="N18" s="12"/>
      <c r="O18" s="12"/>
      <c r="P18" s="9"/>
      <c r="Q18" s="32"/>
      <c r="R18" s="33"/>
      <c r="U18" s="37"/>
    </row>
    <row r="19" spans="1:21" s="2" customFormat="1" ht="44.25" customHeight="1" x14ac:dyDescent="0.45">
      <c r="A19" s="8"/>
      <c r="B19" s="27"/>
      <c r="C19" s="9"/>
      <c r="D19" s="10"/>
      <c r="E19" s="10"/>
      <c r="F19" s="10"/>
      <c r="G19" s="10"/>
      <c r="H19" s="10"/>
      <c r="I19" s="10"/>
      <c r="J19" s="29"/>
      <c r="K19" s="43"/>
      <c r="L19" s="11"/>
      <c r="M19" s="12"/>
      <c r="N19" s="12"/>
      <c r="O19" s="12"/>
      <c r="P19" s="9"/>
      <c r="Q19" s="32"/>
      <c r="R19" s="33"/>
      <c r="U19" s="37"/>
    </row>
    <row r="20" spans="1:21" s="2" customFormat="1" ht="44.25" customHeight="1" x14ac:dyDescent="0.45">
      <c r="A20" s="8"/>
      <c r="B20" s="27"/>
      <c r="C20" s="9"/>
      <c r="D20" s="10"/>
      <c r="E20" s="10"/>
      <c r="F20" s="10"/>
      <c r="G20" s="10"/>
      <c r="H20" s="10"/>
      <c r="I20" s="10"/>
      <c r="J20" s="29"/>
      <c r="K20" s="43"/>
      <c r="L20" s="11"/>
      <c r="M20" s="12"/>
      <c r="N20" s="12"/>
      <c r="O20" s="12"/>
      <c r="P20" s="9"/>
      <c r="Q20" s="32"/>
      <c r="R20" s="33"/>
      <c r="U20" s="37"/>
    </row>
    <row r="21" spans="1:21" s="2" customFormat="1" ht="44.25" customHeight="1" x14ac:dyDescent="0.45">
      <c r="A21" s="8"/>
      <c r="B21" s="27"/>
      <c r="C21" s="9"/>
      <c r="D21" s="10"/>
      <c r="E21" s="10"/>
      <c r="F21" s="10"/>
      <c r="G21" s="10"/>
      <c r="H21" s="10"/>
      <c r="I21" s="10"/>
      <c r="J21" s="29"/>
      <c r="K21" s="43"/>
      <c r="L21" s="11"/>
      <c r="M21" s="12"/>
      <c r="N21" s="12"/>
      <c r="O21" s="12"/>
      <c r="P21" s="9"/>
      <c r="Q21" s="32" t="str">
        <f t="shared" si="0"/>
        <v/>
      </c>
      <c r="R21" s="33" t="str">
        <f t="shared" si="1"/>
        <v/>
      </c>
      <c r="U21" s="37" t="str">
        <f t="shared" si="2"/>
        <v>0</v>
      </c>
    </row>
    <row r="22" spans="1:21" s="2" customFormat="1" ht="44.25" customHeight="1" x14ac:dyDescent="0.45">
      <c r="A22" s="8"/>
      <c r="B22" s="27"/>
      <c r="C22" s="9"/>
      <c r="D22" s="10"/>
      <c r="E22" s="10"/>
      <c r="F22" s="10"/>
      <c r="G22" s="10"/>
      <c r="H22" s="10"/>
      <c r="I22" s="10"/>
      <c r="J22" s="29"/>
      <c r="K22" s="43"/>
      <c r="L22" s="11"/>
      <c r="M22" s="12"/>
      <c r="N22" s="12"/>
      <c r="O22" s="12"/>
      <c r="P22" s="9"/>
      <c r="Q22" s="32" t="str">
        <f t="shared" si="0"/>
        <v/>
      </c>
      <c r="R22" s="33" t="str">
        <f t="shared" si="1"/>
        <v/>
      </c>
      <c r="U22" s="37" t="str">
        <f t="shared" si="2"/>
        <v>0</v>
      </c>
    </row>
    <row r="23" spans="1:21" s="2" customFormat="1" ht="44.25" customHeight="1" thickBot="1" x14ac:dyDescent="0.5">
      <c r="A23" s="13"/>
      <c r="B23" s="28"/>
      <c r="C23" s="14"/>
      <c r="D23" s="15"/>
      <c r="E23" s="15"/>
      <c r="F23" s="15"/>
      <c r="G23" s="15"/>
      <c r="H23" s="15"/>
      <c r="I23" s="15"/>
      <c r="J23" s="30"/>
      <c r="K23" s="44"/>
      <c r="L23" s="16"/>
      <c r="M23" s="17"/>
      <c r="N23" s="17"/>
      <c r="O23" s="17"/>
      <c r="P23" s="14"/>
      <c r="Q23" s="32" t="str">
        <f t="shared" si="0"/>
        <v/>
      </c>
      <c r="R23" s="33" t="str">
        <f t="shared" si="1"/>
        <v/>
      </c>
      <c r="U23" s="37" t="str">
        <f t="shared" si="2"/>
        <v>0</v>
      </c>
    </row>
    <row r="24" spans="1:21" s="2" customFormat="1" ht="44.25" customHeight="1" thickBot="1" x14ac:dyDescent="0.5">
      <c r="A24" s="80" t="s">
        <v>24</v>
      </c>
      <c r="B24" s="80"/>
      <c r="C24" s="80"/>
      <c r="D24" s="77" t="s">
        <v>40</v>
      </c>
      <c r="E24" s="78"/>
      <c r="F24" s="78"/>
      <c r="G24" s="78"/>
      <c r="H24" s="78"/>
      <c r="I24" s="79"/>
      <c r="J24" s="31">
        <f>U24</f>
        <v>7.1</v>
      </c>
      <c r="K24" s="24" t="s">
        <v>14</v>
      </c>
      <c r="L24" s="18">
        <f>SUM(L10:L23)</f>
        <v>1090000</v>
      </c>
      <c r="M24" s="19">
        <f>SUM(M10:M23)</f>
        <v>115000</v>
      </c>
      <c r="N24" s="20">
        <f>SUM(N10:N23)</f>
        <v>975000</v>
      </c>
      <c r="O24" s="19">
        <f>SUM(O10:O23)</f>
        <v>0</v>
      </c>
      <c r="P24" s="25" t="s">
        <v>22</v>
      </c>
      <c r="Q24" s="34">
        <f>(Q7+Q8)-(SUM(Q10:Q23))</f>
        <v>110000</v>
      </c>
      <c r="R24" s="34">
        <f>(R7+R8)-(SUM(R10:R23))</f>
        <v>0</v>
      </c>
      <c r="U24" s="42">
        <f>SUM(U10:U23)</f>
        <v>7.1</v>
      </c>
    </row>
    <row r="25" spans="1:21" s="2" customFormat="1" ht="23.25" customHeight="1" x14ac:dyDescent="0.45">
      <c r="A25" s="39"/>
      <c r="B25" s="76" t="s">
        <v>48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40"/>
      <c r="R25" s="40"/>
      <c r="U25" s="41"/>
    </row>
    <row r="27" spans="1:21" ht="20.25" x14ac:dyDescent="0.55000000000000004">
      <c r="A27" s="74" t="s">
        <v>38</v>
      </c>
      <c r="B27" s="74"/>
      <c r="C27" s="75" t="s">
        <v>49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</row>
    <row r="28" spans="1:21" ht="20.25" x14ac:dyDescent="0.55000000000000004">
      <c r="C28" s="75" t="s">
        <v>50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</row>
    <row r="29" spans="1:21" ht="20.25" x14ac:dyDescent="0.55000000000000004"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</row>
    <row r="30" spans="1:21" x14ac:dyDescent="0.45">
      <c r="A30" s="69" t="s">
        <v>43</v>
      </c>
      <c r="B30" s="69"/>
    </row>
  </sheetData>
  <sheetProtection selectLockedCells="1"/>
  <mergeCells count="26">
    <mergeCell ref="A30:B30"/>
    <mergeCell ref="U6:U8"/>
    <mergeCell ref="A4:R4"/>
    <mergeCell ref="A1:R1"/>
    <mergeCell ref="A27:B27"/>
    <mergeCell ref="C27:R27"/>
    <mergeCell ref="C28:R28"/>
    <mergeCell ref="C29:R29"/>
    <mergeCell ref="B25:P25"/>
    <mergeCell ref="D24:I24"/>
    <mergeCell ref="A24:C24"/>
    <mergeCell ref="Q5:Q6"/>
    <mergeCell ref="R5:R6"/>
    <mergeCell ref="L5:L6"/>
    <mergeCell ref="N5:N6"/>
    <mergeCell ref="P5:P6"/>
    <mergeCell ref="A5:A6"/>
    <mergeCell ref="B5:B6"/>
    <mergeCell ref="C5:C6"/>
    <mergeCell ref="D5:E5"/>
    <mergeCell ref="A2:R2"/>
    <mergeCell ref="A3:R3"/>
    <mergeCell ref="M5:M6"/>
    <mergeCell ref="F5:G5"/>
    <mergeCell ref="H5:K5"/>
    <mergeCell ref="O5:O6"/>
  </mergeCells>
  <printOptions horizontalCentered="1" verticalCentered="1"/>
  <pageMargins left="0.2" right="0.2" top="0.25" bottom="0.25" header="0.25" footer="0.05"/>
  <pageSetup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4.25" x14ac:dyDescent="0.4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Richie Beyer</cp:lastModifiedBy>
  <cp:lastPrinted>2019-06-07T22:24:01Z</cp:lastPrinted>
  <dcterms:created xsi:type="dcterms:W3CDTF">2019-05-22T11:22:38Z</dcterms:created>
  <dcterms:modified xsi:type="dcterms:W3CDTF">2019-08-27T12:25:01Z</dcterms:modified>
</cp:coreProperties>
</file>